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33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<sst xmlns="http://schemas.openxmlformats.org/spreadsheetml/2006/main" count="76" uniqueCount="42">
  <si>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 xml:space="preserve"> </t>
  </si>
  <si>
    <t>PRESUPUESTO DEFINITIVO</t>
  </si>
  <si>
    <t>CORPORACION AUTONOMA REGIONAL DEL ALTO MAGDALENA CAM</t>
  </si>
  <si>
    <t>CONCEPTO</t>
  </si>
  <si>
    <t>VALOR PRESUPUESTADO</t>
  </si>
  <si>
    <t>EJECUCION  NOVIEMBRE 15</t>
  </si>
  <si>
    <t>PRESUPUESTO INICIAL</t>
  </si>
  <si>
    <t>MODIFICACIONES</t>
  </si>
  <si>
    <t>RECAUDOS</t>
  </si>
  <si>
    <t>SALDO POR RECAUDAR</t>
  </si>
  <si>
    <t>% DE RECAUDO</t>
  </si>
  <si>
    <t>INGRESOS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</si>
  <si>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</si>
  <si>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</si>
  <si>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</si>
  <si>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</si>
  <si>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</si>
  <si>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</si>
  <si>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</si>
  <si>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</si>
  <si>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</si>
  <si>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</si>
  <si>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</si>
  <si>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</si>
  <si>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ECOPETROL</t>
  </si>
  <si>
    <t>RECURSOS DE CAPITAL</t>
  </si>
  <si>
    <t>RENDIMIENTOS FINANCIEROS</t>
  </si>
  <si>
    <t>RECUPERACION DE CARTERA</t>
  </si>
  <si>
    <t>TASAS POR USO DEL RECURSO AGUA</t>
  </si>
  <si>
    <t>TOTAL INGRESOS  RECURSOS PROPIOS</t>
  </si>
  <si>
    <t>INGRESOS NACION</t>
  </si>
  <si>
    <t>DEPARTAMENTO DEL HUILA</t>
  </si>
  <si>
    <t>EXCEDENTES FROS</t>
  </si>
  <si>
    <t>PITALITO</t>
  </si>
  <si>
    <t>DEPARTAMENTO ADTIVO PROSPERIDAD SOCIAL</t>
  </si>
  <si>
    <t>MINISTERIO MEDIO AMBIENTE</t>
  </si>
  <si>
    <t>MUNICIPIOS DEL HUILA</t>
  </si>
  <si>
    <t>EMPITALITO</t>
  </si>
  <si>
    <t>CANCELACION DE RESERVAS</t>
  </si>
  <si>
    <t>TOTAL PRESUPUESTO 2020</t>
  </si>
  <si>
    <t xml:space="preserve">  </t>
  </si>
  <si>
    <t>EJECUCION PRESUPUESTAL  DE INGRESOS A JUNIO 30 DE 2020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</si>
</sst>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dd/mm/yyyy;@"/>
    <numFmt numFmtId="180" formatCode="0.0%"/>
    <numFmt numFmtId="181" formatCode="#,##0.0"/>
    <numFmt numFmtId="182" formatCode="[$-240A]dddd\,\ dd&quot; de &quot;mmmm&quot; de &quot;yyyy"/>
    <numFmt numFmtId="183" formatCode="dd/mm/yy;@"/>
    <numFmt numFmtId="184" formatCode="[$-240A]hh:mm:ss\ AM/PM"/>
    <numFmt numFmtId="185" formatCode="[$-240A]hh:mm:ss\ AM/PM;@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(&quot;$&quot;\ * #,##0.0_);_(&quot;$&quot;\ * \(#,##0.0\);_(&quot;$&quot;\ * &quot;-&quot;??_);_(@_)"/>
    <numFmt numFmtId="194" formatCode="_(&quot;$&quot;\ * #,##0_);_(&quot;$&quot;\ * \(#,##0\);_(&quot;$&quot;\ * &quot;-&quot;??_);_(@_)"/>
    <numFmt numFmtId="195" formatCode="&quot;$&quot;#,##0"/>
    <numFmt numFmtId="196" formatCode="d/mm/yyyy;@"/>
    <numFmt numFmtId="197" formatCode="&quot;$&quot;\ #,##0.00"/>
    <numFmt numFmtId="198" formatCode="[$-240A]dddd\,\ d\ &quot;de&quot;\ mmmm\ &quot;de&quot;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44" fillId="0" borderId="10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44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0" sqref="G10"/>
    </sheetView>
  </sheetViews>
  <sheetFormatPr defaultColWidth="11.421875" defaultRowHeight="15"/>
  <cols>
    <col min="1" max="1" width="60.8515625" style="0" customWidth="1"/>
    <col min="2" max="2" width="20.57421875" style="0" hidden="1" customWidth="1"/>
    <col min="3" max="3" width="0" style="0" hidden="1" customWidth="1"/>
    <col min="4" max="4" width="21.8515625" style="0" customWidth="1"/>
    <col min="5" max="5" width="20.57421875" style="0" customWidth="1"/>
    <col min="6" max="6" width="18.57421875" style="0" customWidth="1"/>
    <col min="7" max="7" width="19.140625" style="24" customWidth="1"/>
    <col min="8" max="8" width="16.7109375" style="0" customWidth="1"/>
    <col min="10" max="10" width="13.7109375" style="0" bestFit="1" customWidth="1"/>
  </cols>
  <sheetData>
    <row r="1" spans="1:10" ht="15">
      <c r="A1" s="30" t="s">
        <v>2</v>
      </c>
      <c r="B1" s="31"/>
      <c r="C1" s="31"/>
      <c r="D1" s="31"/>
      <c r="E1" s="31"/>
      <c r="F1" s="31"/>
      <c r="G1" s="31"/>
      <c r="H1" s="31"/>
      <c r="I1" s="32"/>
      <c r="J1" s="26"/>
    </row>
    <row r="2" spans="1:10" ht="15">
      <c r="A2" s="33" t="s">
        <v>41</v>
      </c>
      <c r="B2" s="34"/>
      <c r="C2" s="34"/>
      <c r="D2" s="34"/>
      <c r="E2" s="34"/>
      <c r="F2" s="34"/>
      <c r="G2" s="34"/>
      <c r="H2" s="34"/>
      <c r="I2" s="35"/>
      <c r="J2" s="26"/>
    </row>
    <row r="3" spans="1:10" ht="15">
      <c r="A3" s="36" t="s">
        <v>0</v>
      </c>
      <c r="B3" s="37"/>
      <c r="C3" s="37"/>
      <c r="D3" s="37"/>
      <c r="E3" s="37"/>
      <c r="F3" s="37"/>
      <c r="G3" s="37"/>
      <c r="H3" s="37"/>
      <c r="I3" s="38"/>
      <c r="J3" s="26"/>
    </row>
    <row r="4" spans="1:10" ht="3" customHeight="1">
      <c r="A4" s="2"/>
      <c r="B4" s="3"/>
      <c r="C4" s="14" t="s">
        <v>0</v>
      </c>
      <c r="D4" s="14"/>
      <c r="E4" s="1"/>
      <c r="F4" s="1"/>
      <c r="G4" s="25"/>
      <c r="H4" s="1"/>
      <c r="I4" s="15"/>
      <c r="J4" s="27"/>
    </row>
    <row r="5" spans="1:10" ht="60">
      <c r="A5" s="2" t="s">
        <v>3</v>
      </c>
      <c r="B5" s="3" t="s">
        <v>4</v>
      </c>
      <c r="C5" s="22" t="s">
        <v>5</v>
      </c>
      <c r="D5" s="22" t="s">
        <v>6</v>
      </c>
      <c r="E5" s="22" t="s">
        <v>7</v>
      </c>
      <c r="F5" s="22" t="s">
        <v>1</v>
      </c>
      <c r="G5" s="3" t="s">
        <v>8</v>
      </c>
      <c r="H5" s="22" t="s">
        <v>9</v>
      </c>
      <c r="I5" s="23" t="s">
        <v>10</v>
      </c>
      <c r="J5" s="28"/>
    </row>
    <row r="6" spans="1:10" ht="15">
      <c r="A6" s="4"/>
      <c r="B6" s="5"/>
      <c r="C6" s="6"/>
      <c r="D6" s="6"/>
      <c r="E6" s="1" t="s">
        <v>0</v>
      </c>
      <c r="F6" s="1"/>
      <c r="G6" s="25"/>
      <c r="H6" s="1"/>
      <c r="I6" s="15"/>
      <c r="J6" s="27"/>
    </row>
    <row r="7" spans="1:10" ht="15">
      <c r="A7" s="7" t="s">
        <v>11</v>
      </c>
      <c r="B7" s="8"/>
      <c r="C7" s="9" t="s">
        <v>0</v>
      </c>
      <c r="D7" s="9" t="s">
        <v>0</v>
      </c>
      <c r="E7" s="25" t="s">
        <v>0</v>
      </c>
      <c r="F7" s="1" t="s">
        <v>0</v>
      </c>
      <c r="G7" s="25" t="s">
        <v>0</v>
      </c>
      <c r="H7" s="1"/>
      <c r="I7" s="15"/>
      <c r="J7" s="27"/>
    </row>
    <row r="8" spans="1:10" ht="15">
      <c r="A8" s="4"/>
      <c r="B8" s="5" t="s">
        <v>0</v>
      </c>
      <c r="C8" s="9" t="s">
        <v>0</v>
      </c>
      <c r="D8" s="9">
        <f>+D9+D38</f>
        <v>10926753235</v>
      </c>
      <c r="E8" s="1" t="s">
        <v>0</v>
      </c>
      <c r="F8" s="25" t="s">
        <v>0</v>
      </c>
      <c r="G8" s="25" t="s">
        <v>0</v>
      </c>
      <c r="H8" s="1"/>
      <c r="I8" s="15"/>
      <c r="J8" s="27"/>
    </row>
    <row r="9" spans="1:10" ht="15">
      <c r="A9" s="7" t="s">
        <v>12</v>
      </c>
      <c r="B9" s="10">
        <v>3990720028</v>
      </c>
      <c r="C9" s="10">
        <v>5773324426</v>
      </c>
      <c r="D9" s="10">
        <f>+D10+D11</f>
        <v>9860293815</v>
      </c>
      <c r="E9" s="10">
        <f>+E10+E11</f>
        <v>-3105263872</v>
      </c>
      <c r="F9" s="10">
        <f>+D9+E9</f>
        <v>6755029943</v>
      </c>
      <c r="G9" s="10">
        <f>+G10+G11</f>
        <v>4301000188</v>
      </c>
      <c r="H9" s="16">
        <f>+F9-G9</f>
        <v>2454029755</v>
      </c>
      <c r="I9" s="17">
        <f>+G9/F9*100</f>
        <v>63.67107509948161</v>
      </c>
      <c r="J9" s="29"/>
    </row>
    <row r="10" spans="1:10" ht="15">
      <c r="A10" s="4" t="s">
        <v>13</v>
      </c>
      <c r="B10" s="9">
        <v>2554571331</v>
      </c>
      <c r="C10" s="9">
        <v>3982615749</v>
      </c>
      <c r="D10" s="9">
        <v>6525696185</v>
      </c>
      <c r="E10" s="9">
        <v>-2022965817</v>
      </c>
      <c r="F10" s="10">
        <f aca="true" t="shared" si="0" ref="F10:F40">+D10+E10</f>
        <v>4502730368</v>
      </c>
      <c r="G10" s="18">
        <v>2616223973</v>
      </c>
      <c r="H10" s="16">
        <f>+F10-G10</f>
        <v>1886506395</v>
      </c>
      <c r="I10" s="17">
        <f>+G10/F10*100</f>
        <v>58.10305657191863</v>
      </c>
      <c r="J10" s="29"/>
    </row>
    <row r="11" spans="1:10" ht="15">
      <c r="A11" s="21" t="s">
        <v>14</v>
      </c>
      <c r="B11" s="9">
        <v>1436148697</v>
      </c>
      <c r="C11" s="9">
        <v>1790708677</v>
      </c>
      <c r="D11" s="9">
        <v>3334597630</v>
      </c>
      <c r="E11" s="9">
        <v>-1082298055</v>
      </c>
      <c r="F11" s="10">
        <f t="shared" si="0"/>
        <v>2252299575</v>
      </c>
      <c r="G11" s="18">
        <v>1684776215</v>
      </c>
      <c r="H11" s="16">
        <f>+F11-G11</f>
        <v>567523360</v>
      </c>
      <c r="I11" s="17">
        <f>+G11/F11*100</f>
        <v>74.80249224839463</v>
      </c>
      <c r="J11" s="29"/>
    </row>
    <row r="12" spans="1:10" ht="15">
      <c r="A12" s="7" t="s">
        <v>15</v>
      </c>
      <c r="B12" s="10">
        <v>4083130951</v>
      </c>
      <c r="C12" s="10">
        <v>2572031685</v>
      </c>
      <c r="D12" s="10">
        <f>SUM(D13:D17)-1</f>
        <v>4359687706</v>
      </c>
      <c r="E12" s="10">
        <f>SUM(E13:E17)</f>
        <v>-983338520.6999999</v>
      </c>
      <c r="F12" s="10">
        <f t="shared" si="0"/>
        <v>3376349185.3</v>
      </c>
      <c r="G12" s="10">
        <f>SUM(G13:G17)-1</f>
        <v>824413087</v>
      </c>
      <c r="H12" s="16">
        <f aca="true" t="shared" si="1" ref="H12:H44">+F12-G12</f>
        <v>2551936098.3</v>
      </c>
      <c r="I12" s="17">
        <f aca="true" t="shared" si="2" ref="I12:I44">+G12/F12*100</f>
        <v>24.41729340642082</v>
      </c>
      <c r="J12" s="29"/>
    </row>
    <row r="13" spans="1:10" ht="15">
      <c r="A13" s="4" t="s">
        <v>16</v>
      </c>
      <c r="B13" s="9">
        <v>1482000000</v>
      </c>
      <c r="C13" s="9">
        <v>840317343</v>
      </c>
      <c r="D13" s="9">
        <v>1638919247</v>
      </c>
      <c r="E13" s="9">
        <f>-D13*30%</f>
        <v>-491675774.09999996</v>
      </c>
      <c r="F13" s="10">
        <f t="shared" si="0"/>
        <v>1147243472.9</v>
      </c>
      <c r="G13" s="18">
        <v>6472455</v>
      </c>
      <c r="H13" s="16">
        <f t="shared" si="1"/>
        <v>1140771017.9</v>
      </c>
      <c r="I13" s="17">
        <f t="shared" si="2"/>
        <v>0.5641744889285741</v>
      </c>
      <c r="J13" s="29"/>
    </row>
    <row r="14" spans="1:10" ht="15">
      <c r="A14" s="4" t="s">
        <v>17</v>
      </c>
      <c r="B14" s="9">
        <v>1607000000</v>
      </c>
      <c r="C14" s="9">
        <v>1234639741</v>
      </c>
      <c r="D14" s="9">
        <v>1341376382</v>
      </c>
      <c r="E14" s="9">
        <f>-D14*30%</f>
        <v>-402412914.59999996</v>
      </c>
      <c r="F14" s="10">
        <f t="shared" si="0"/>
        <v>938963467.4000001</v>
      </c>
      <c r="G14" s="18">
        <v>606154968</v>
      </c>
      <c r="H14" s="16">
        <f t="shared" si="1"/>
        <v>332808499.4000001</v>
      </c>
      <c r="I14" s="17">
        <f t="shared" si="2"/>
        <v>64.55575632547766</v>
      </c>
      <c r="J14" s="29" t="s">
        <v>40</v>
      </c>
    </row>
    <row r="15" spans="1:10" ht="15">
      <c r="A15" s="4" t="s">
        <v>18</v>
      </c>
      <c r="B15" s="9">
        <v>600000000</v>
      </c>
      <c r="C15" s="9">
        <v>153157235</v>
      </c>
      <c r="D15" s="9">
        <v>39104926</v>
      </c>
      <c r="E15" s="9">
        <v>0</v>
      </c>
      <c r="F15" s="10">
        <f t="shared" si="0"/>
        <v>39104926</v>
      </c>
      <c r="G15" s="18">
        <v>24914604</v>
      </c>
      <c r="H15" s="16">
        <f t="shared" si="1"/>
        <v>14190322</v>
      </c>
      <c r="I15" s="17">
        <f t="shared" si="2"/>
        <v>63.71218807574268</v>
      </c>
      <c r="J15" s="29"/>
    </row>
    <row r="16" spans="1:10" ht="15">
      <c r="A16" s="4" t="s">
        <v>19</v>
      </c>
      <c r="B16" s="9">
        <v>42000000</v>
      </c>
      <c r="C16" s="9">
        <v>69244437</v>
      </c>
      <c r="D16" s="9">
        <v>297499440</v>
      </c>
      <c r="E16" s="9">
        <f>-D16*30%</f>
        <v>-89249832</v>
      </c>
      <c r="F16" s="10">
        <f t="shared" si="0"/>
        <v>208249608</v>
      </c>
      <c r="G16" s="18">
        <v>35766302</v>
      </c>
      <c r="H16" s="16">
        <f t="shared" si="1"/>
        <v>172483306</v>
      </c>
      <c r="I16" s="17">
        <f t="shared" si="2"/>
        <v>17.17472716683337</v>
      </c>
      <c r="J16" s="29"/>
    </row>
    <row r="17" spans="1:10" ht="15">
      <c r="A17" s="4" t="s">
        <v>20</v>
      </c>
      <c r="B17" s="9">
        <v>352130951</v>
      </c>
      <c r="C17" s="9">
        <v>274672929</v>
      </c>
      <c r="D17" s="9">
        <v>1042787712</v>
      </c>
      <c r="E17" s="9">
        <v>0</v>
      </c>
      <c r="F17" s="10">
        <f t="shared" si="0"/>
        <v>1042787712</v>
      </c>
      <c r="G17" s="18">
        <v>151104759</v>
      </c>
      <c r="H17" s="16">
        <f t="shared" si="1"/>
        <v>891682953</v>
      </c>
      <c r="I17" s="17">
        <f t="shared" si="2"/>
        <v>14.490462177598044</v>
      </c>
      <c r="J17" s="29"/>
    </row>
    <row r="18" spans="1:10" ht="15">
      <c r="A18" s="7" t="s">
        <v>21</v>
      </c>
      <c r="B18" s="10">
        <v>3559746688</v>
      </c>
      <c r="C18" s="10">
        <v>2746233032</v>
      </c>
      <c r="D18" s="10">
        <v>10493993295</v>
      </c>
      <c r="E18" s="10">
        <v>-1309713419</v>
      </c>
      <c r="F18" s="10">
        <f t="shared" si="0"/>
        <v>9184279876</v>
      </c>
      <c r="G18" s="19">
        <v>2987487440</v>
      </c>
      <c r="H18" s="16">
        <f t="shared" si="1"/>
        <v>6196792436</v>
      </c>
      <c r="I18" s="17">
        <f t="shared" si="2"/>
        <v>32.52827091873349</v>
      </c>
      <c r="J18" s="29"/>
    </row>
    <row r="19" spans="1:10" ht="15">
      <c r="A19" s="7" t="s">
        <v>22</v>
      </c>
      <c r="B19" s="10">
        <v>56238000</v>
      </c>
      <c r="C19" s="10">
        <v>28567332.072</v>
      </c>
      <c r="D19" s="10">
        <v>61519278</v>
      </c>
      <c r="E19" s="9">
        <v>0</v>
      </c>
      <c r="F19" s="10">
        <f t="shared" si="0"/>
        <v>61519278</v>
      </c>
      <c r="G19" s="18">
        <f>100395237-79349099</f>
        <v>21046138</v>
      </c>
      <c r="H19" s="16">
        <f t="shared" si="1"/>
        <v>40473140</v>
      </c>
      <c r="I19" s="17">
        <f t="shared" si="2"/>
        <v>34.210638817965325</v>
      </c>
      <c r="J19" s="29"/>
    </row>
    <row r="20" spans="1:10" ht="15">
      <c r="A20" s="7" t="s">
        <v>23</v>
      </c>
      <c r="B20" s="9" t="e">
        <v>#REF!</v>
      </c>
      <c r="C20" s="9" t="e">
        <v>#REF!</v>
      </c>
      <c r="D20" s="9">
        <v>0</v>
      </c>
      <c r="E20" s="9">
        <v>0</v>
      </c>
      <c r="F20" s="10">
        <f t="shared" si="0"/>
        <v>0</v>
      </c>
      <c r="G20" s="18">
        <v>101545140</v>
      </c>
      <c r="H20" s="16">
        <f t="shared" si="1"/>
        <v>-101545140</v>
      </c>
      <c r="I20" s="17">
        <v>-100</v>
      </c>
      <c r="J20" s="29"/>
    </row>
    <row r="21" spans="1:10" ht="15" customHeight="1" hidden="1">
      <c r="A21" s="4" t="s">
        <v>24</v>
      </c>
      <c r="B21" s="9"/>
      <c r="C21" s="9"/>
      <c r="D21" s="9">
        <v>0</v>
      </c>
      <c r="E21" s="9">
        <v>0</v>
      </c>
      <c r="F21" s="10">
        <f t="shared" si="0"/>
        <v>0</v>
      </c>
      <c r="G21" s="18">
        <v>0</v>
      </c>
      <c r="H21" s="16">
        <f t="shared" si="1"/>
        <v>0</v>
      </c>
      <c r="I21" s="17" t="e">
        <f t="shared" si="2"/>
        <v>#DIV/0!</v>
      </c>
      <c r="J21" s="29"/>
    </row>
    <row r="22" spans="1:10" ht="15" customHeight="1" hidden="1">
      <c r="A22" s="4" t="s">
        <v>31</v>
      </c>
      <c r="B22" s="9"/>
      <c r="C22" s="9"/>
      <c r="D22" s="9">
        <v>0</v>
      </c>
      <c r="E22" s="9">
        <v>0</v>
      </c>
      <c r="F22" s="10">
        <f t="shared" si="0"/>
        <v>0</v>
      </c>
      <c r="G22" s="18">
        <v>0</v>
      </c>
      <c r="H22" s="16">
        <f t="shared" si="1"/>
        <v>0</v>
      </c>
      <c r="I22" s="17" t="e">
        <f t="shared" si="2"/>
        <v>#DIV/0!</v>
      </c>
      <c r="J22" s="29"/>
    </row>
    <row r="23" spans="1:10" ht="15" customHeight="1" hidden="1">
      <c r="A23" s="4" t="s">
        <v>13</v>
      </c>
      <c r="B23" s="9"/>
      <c r="C23" s="9"/>
      <c r="D23" s="9"/>
      <c r="E23" s="9">
        <v>0</v>
      </c>
      <c r="F23" s="10">
        <f t="shared" si="0"/>
        <v>0</v>
      </c>
      <c r="G23" s="18">
        <v>0</v>
      </c>
      <c r="H23" s="16">
        <f t="shared" si="1"/>
        <v>0</v>
      </c>
      <c r="I23" s="17" t="e">
        <f t="shared" si="2"/>
        <v>#DIV/0!</v>
      </c>
      <c r="J23" s="29"/>
    </row>
    <row r="24" spans="1:10" ht="15" customHeight="1" hidden="1">
      <c r="A24" s="4" t="s">
        <v>33</v>
      </c>
      <c r="B24" s="9"/>
      <c r="C24" s="9"/>
      <c r="D24" s="9"/>
      <c r="E24" s="9">
        <v>0</v>
      </c>
      <c r="F24" s="10">
        <f t="shared" si="0"/>
        <v>0</v>
      </c>
      <c r="G24" s="18">
        <v>257827425</v>
      </c>
      <c r="H24" s="16">
        <f t="shared" si="1"/>
        <v>-257827425</v>
      </c>
      <c r="I24" s="17" t="e">
        <f t="shared" si="2"/>
        <v>#DIV/0!</v>
      </c>
      <c r="J24" s="29"/>
    </row>
    <row r="25" spans="1:10" ht="15" customHeight="1" hidden="1">
      <c r="A25" s="4" t="s">
        <v>36</v>
      </c>
      <c r="B25" s="9"/>
      <c r="C25" s="9"/>
      <c r="D25" s="9"/>
      <c r="E25" s="9">
        <v>0</v>
      </c>
      <c r="F25" s="10">
        <f t="shared" si="0"/>
        <v>0</v>
      </c>
      <c r="G25" s="18">
        <v>0</v>
      </c>
      <c r="H25" s="16">
        <f t="shared" si="1"/>
        <v>0</v>
      </c>
      <c r="I25" s="17" t="e">
        <f t="shared" si="2"/>
        <v>#DIV/0!</v>
      </c>
      <c r="J25" s="29"/>
    </row>
    <row r="26" spans="1:10" ht="15" customHeight="1" hidden="1">
      <c r="A26" s="4" t="s">
        <v>37</v>
      </c>
      <c r="B26" s="9"/>
      <c r="C26" s="9"/>
      <c r="D26" s="9"/>
      <c r="E26" s="9">
        <v>0</v>
      </c>
      <c r="F26" s="10">
        <f t="shared" si="0"/>
        <v>0</v>
      </c>
      <c r="G26" s="18">
        <v>0</v>
      </c>
      <c r="H26" s="16">
        <f t="shared" si="1"/>
        <v>0</v>
      </c>
      <c r="I26" s="17" t="e">
        <f t="shared" si="2"/>
        <v>#DIV/0!</v>
      </c>
      <c r="J26" s="29"/>
    </row>
    <row r="27" spans="1:10" ht="15" customHeight="1" hidden="1">
      <c r="A27" s="4" t="s">
        <v>35</v>
      </c>
      <c r="B27" s="9"/>
      <c r="C27" s="9"/>
      <c r="D27" s="9">
        <v>0</v>
      </c>
      <c r="E27" s="9">
        <v>0</v>
      </c>
      <c r="F27" s="10">
        <f t="shared" si="0"/>
        <v>0</v>
      </c>
      <c r="G27" s="18">
        <v>74546290</v>
      </c>
      <c r="H27" s="16">
        <f t="shared" si="1"/>
        <v>-74546290</v>
      </c>
      <c r="I27" s="17" t="e">
        <f t="shared" si="2"/>
        <v>#DIV/0!</v>
      </c>
      <c r="J27" s="29"/>
    </row>
    <row r="28" spans="1:10" ht="29.25" customHeight="1" hidden="1">
      <c r="A28" s="4" t="s">
        <v>34</v>
      </c>
      <c r="B28" s="9"/>
      <c r="C28" s="9"/>
      <c r="D28" s="9">
        <v>0</v>
      </c>
      <c r="E28" s="9">
        <v>0</v>
      </c>
      <c r="F28" s="10">
        <f t="shared" si="0"/>
        <v>0</v>
      </c>
      <c r="G28" s="18">
        <v>364334882</v>
      </c>
      <c r="H28" s="16">
        <f t="shared" si="1"/>
        <v>-364334882</v>
      </c>
      <c r="I28" s="17" t="e">
        <f t="shared" si="2"/>
        <v>#DIV/0!</v>
      </c>
      <c r="J28" s="29"/>
    </row>
    <row r="29" spans="1:10" ht="15">
      <c r="A29" s="7" t="s">
        <v>25</v>
      </c>
      <c r="B29" s="10">
        <v>3621351324</v>
      </c>
      <c r="C29" s="10">
        <v>3226173481</v>
      </c>
      <c r="D29" s="10">
        <f>+D30+D32+D33+D30+D31</f>
        <v>7247915288</v>
      </c>
      <c r="E29" s="10">
        <f>+E30+E32+E33+E31</f>
        <v>4774429953.1</v>
      </c>
      <c r="F29" s="10">
        <f t="shared" si="0"/>
        <v>12022345241.1</v>
      </c>
      <c r="G29" s="19">
        <f>+G30+G32+G33+G31</f>
        <v>11978342395</v>
      </c>
      <c r="H29" s="16">
        <f t="shared" si="1"/>
        <v>44002846.10000038</v>
      </c>
      <c r="I29" s="17">
        <f t="shared" si="2"/>
        <v>99.63399116214389</v>
      </c>
      <c r="J29" s="29"/>
    </row>
    <row r="30" spans="1:10" ht="15">
      <c r="A30" s="4" t="s">
        <v>32</v>
      </c>
      <c r="B30" s="10"/>
      <c r="C30" s="10"/>
      <c r="D30" s="10">
        <v>0</v>
      </c>
      <c r="E30" s="20">
        <v>5319310763</v>
      </c>
      <c r="F30" s="10">
        <f t="shared" si="0"/>
        <v>5319310763</v>
      </c>
      <c r="G30" s="19">
        <f>+F30</f>
        <v>5319310763</v>
      </c>
      <c r="H30" s="16">
        <f t="shared" si="1"/>
        <v>0</v>
      </c>
      <c r="I30" s="17">
        <f t="shared" si="2"/>
        <v>100</v>
      </c>
      <c r="J30" s="29"/>
    </row>
    <row r="31" spans="1:10" ht="15">
      <c r="A31" s="4" t="s">
        <v>38</v>
      </c>
      <c r="B31" s="10"/>
      <c r="C31" s="10"/>
      <c r="D31" s="10"/>
      <c r="E31" s="20">
        <v>298192052</v>
      </c>
      <c r="F31" s="10">
        <f>+E31</f>
        <v>298192052</v>
      </c>
      <c r="G31" s="19">
        <f>+F31</f>
        <v>298192052</v>
      </c>
      <c r="H31" s="16">
        <f t="shared" si="1"/>
        <v>0</v>
      </c>
      <c r="I31" s="17">
        <f t="shared" si="2"/>
        <v>100</v>
      </c>
      <c r="J31" s="29"/>
    </row>
    <row r="32" spans="1:10" ht="15">
      <c r="A32" s="4" t="s">
        <v>26</v>
      </c>
      <c r="B32" s="9">
        <v>186018000</v>
      </c>
      <c r="C32" s="9">
        <v>483000000</v>
      </c>
      <c r="D32" s="9">
        <v>350000000</v>
      </c>
      <c r="E32" s="9">
        <f>-D32*30%</f>
        <v>-105000000</v>
      </c>
      <c r="F32" s="10">
        <f t="shared" si="0"/>
        <v>245000000</v>
      </c>
      <c r="G32" s="18">
        <v>191157204</v>
      </c>
      <c r="H32" s="16">
        <f t="shared" si="1"/>
        <v>53842796</v>
      </c>
      <c r="I32" s="17">
        <f t="shared" si="2"/>
        <v>78.02334857142857</v>
      </c>
      <c r="J32" s="29"/>
    </row>
    <row r="33" spans="1:10" ht="15">
      <c r="A33" s="7" t="s">
        <v>27</v>
      </c>
      <c r="B33" s="9">
        <v>3435333324</v>
      </c>
      <c r="C33" s="9">
        <v>2743173481</v>
      </c>
      <c r="D33" s="10">
        <f>SUM(D34:D38)</f>
        <v>6897915288</v>
      </c>
      <c r="E33" s="10">
        <f>SUM(E34:E38)</f>
        <v>-738072861.9</v>
      </c>
      <c r="F33" s="10">
        <f t="shared" si="0"/>
        <v>6159842426.1</v>
      </c>
      <c r="G33" s="19">
        <f>SUM(G34:G38)</f>
        <v>6169682376</v>
      </c>
      <c r="H33" s="16">
        <f t="shared" si="1"/>
        <v>-9839949.899999619</v>
      </c>
      <c r="I33" s="17">
        <f t="shared" si="2"/>
        <v>100.15974353269665</v>
      </c>
      <c r="J33" s="29"/>
    </row>
    <row r="34" spans="1:10" ht="15">
      <c r="A34" s="4" t="s">
        <v>28</v>
      </c>
      <c r="B34" s="9">
        <v>594000000</v>
      </c>
      <c r="C34" s="9">
        <v>488940542</v>
      </c>
      <c r="D34" s="9">
        <v>1461505707</v>
      </c>
      <c r="E34" s="9">
        <f>-D34*30%</f>
        <v>-438451712.09999996</v>
      </c>
      <c r="F34" s="10">
        <f t="shared" si="0"/>
        <v>1023053994.9000001</v>
      </c>
      <c r="G34" s="18">
        <v>802552399</v>
      </c>
      <c r="H34" s="16">
        <f t="shared" si="1"/>
        <v>220501595.9000001</v>
      </c>
      <c r="I34" s="17">
        <f t="shared" si="2"/>
        <v>78.44672940047965</v>
      </c>
      <c r="J34" s="29"/>
    </row>
    <row r="35" spans="1:10" ht="15">
      <c r="A35" s="4" t="s">
        <v>17</v>
      </c>
      <c r="B35" s="9">
        <v>1015350000</v>
      </c>
      <c r="C35" s="9">
        <v>700328232</v>
      </c>
      <c r="D35" s="9">
        <v>998737166</v>
      </c>
      <c r="E35" s="9">
        <f>-D35*30%</f>
        <v>-299621149.8</v>
      </c>
      <c r="F35" s="10">
        <f t="shared" si="0"/>
        <v>699116016.2</v>
      </c>
      <c r="G35" s="18">
        <v>171867009</v>
      </c>
      <c r="H35" s="16">
        <f t="shared" si="1"/>
        <v>527249007.20000005</v>
      </c>
      <c r="I35" s="17">
        <f t="shared" si="2"/>
        <v>24.583474704838267</v>
      </c>
      <c r="J35" s="29"/>
    </row>
    <row r="36" spans="1:10" ht="15">
      <c r="A36" s="4" t="s">
        <v>21</v>
      </c>
      <c r="B36" s="9">
        <v>1186582000</v>
      </c>
      <c r="C36" s="9">
        <v>751381744</v>
      </c>
      <c r="D36" s="9">
        <v>2813140899</v>
      </c>
      <c r="E36" s="9">
        <v>0</v>
      </c>
      <c r="F36" s="10">
        <f t="shared" si="0"/>
        <v>2813140899</v>
      </c>
      <c r="G36" s="18">
        <v>2908162577</v>
      </c>
      <c r="H36" s="16">
        <f t="shared" si="1"/>
        <v>-95021678</v>
      </c>
      <c r="I36" s="17">
        <f t="shared" si="2"/>
        <v>103.3777788390826</v>
      </c>
      <c r="J36" s="29"/>
    </row>
    <row r="37" spans="1:10" ht="15">
      <c r="A37" s="4" t="s">
        <v>18</v>
      </c>
      <c r="B37" s="9">
        <v>200000000</v>
      </c>
      <c r="C37" s="9">
        <v>121750963</v>
      </c>
      <c r="D37" s="9">
        <v>558072096</v>
      </c>
      <c r="E37" s="9">
        <v>0</v>
      </c>
      <c r="F37" s="10">
        <f t="shared" si="0"/>
        <v>558072096</v>
      </c>
      <c r="G37" s="18">
        <f>408732158+644652952</f>
        <v>1053385110</v>
      </c>
      <c r="H37" s="16">
        <f t="shared" si="1"/>
        <v>-495313014</v>
      </c>
      <c r="I37" s="17">
        <f t="shared" si="2"/>
        <v>188.75430568024674</v>
      </c>
      <c r="J37" s="29"/>
    </row>
    <row r="38" spans="1:10" ht="15">
      <c r="A38" s="4" t="s">
        <v>12</v>
      </c>
      <c r="B38" s="9">
        <v>439401324</v>
      </c>
      <c r="C38" s="9">
        <v>680772000</v>
      </c>
      <c r="D38" s="9">
        <v>1066459420</v>
      </c>
      <c r="E38" s="9">
        <v>0</v>
      </c>
      <c r="F38" s="10">
        <f t="shared" si="0"/>
        <v>1066459420</v>
      </c>
      <c r="G38" s="18">
        <v>1233715281</v>
      </c>
      <c r="H38" s="16">
        <f t="shared" si="1"/>
        <v>-167255861</v>
      </c>
      <c r="I38" s="17">
        <f t="shared" si="2"/>
        <v>115.68328413283649</v>
      </c>
      <c r="J38" s="29"/>
    </row>
    <row r="39" spans="1:10" ht="15">
      <c r="A39" s="4"/>
      <c r="B39" s="9"/>
      <c r="C39" s="9"/>
      <c r="D39" s="9"/>
      <c r="E39" s="9"/>
      <c r="F39" s="10">
        <f t="shared" si="0"/>
        <v>0</v>
      </c>
      <c r="G39" s="18"/>
      <c r="H39" s="16" t="s">
        <v>0</v>
      </c>
      <c r="I39" s="17" t="s">
        <v>0</v>
      </c>
      <c r="J39" s="29"/>
    </row>
    <row r="40" spans="1:10" ht="15">
      <c r="A40" s="7" t="s">
        <v>29</v>
      </c>
      <c r="B40" s="10" t="e">
        <v>#REF!</v>
      </c>
      <c r="C40" s="10" t="e">
        <v>#REF!</v>
      </c>
      <c r="D40" s="10">
        <f>+D9+D12+D18+D19+D29+D20+1</f>
        <v>32023409383</v>
      </c>
      <c r="E40" s="10">
        <f>+E9+E12+E18+E19+E29+E20</f>
        <v>-623885858.5999994</v>
      </c>
      <c r="F40" s="10">
        <f t="shared" si="0"/>
        <v>31399523524.4</v>
      </c>
      <c r="G40" s="19">
        <f>+G9+G12+G18+G19+G20+G29</f>
        <v>20213834388</v>
      </c>
      <c r="H40" s="16">
        <f t="shared" si="1"/>
        <v>11185689136.400002</v>
      </c>
      <c r="I40" s="17">
        <f t="shared" si="2"/>
        <v>64.3762456213458</v>
      </c>
      <c r="J40" s="29"/>
    </row>
    <row r="41" spans="1:10" ht="15">
      <c r="A41" s="4"/>
      <c r="B41" s="9" t="s">
        <v>0</v>
      </c>
      <c r="C41" s="9" t="s">
        <v>0</v>
      </c>
      <c r="D41" s="9" t="s">
        <v>0</v>
      </c>
      <c r="E41" s="9" t="s">
        <v>0</v>
      </c>
      <c r="F41" s="9" t="s">
        <v>0</v>
      </c>
      <c r="G41" s="18" t="s">
        <v>0</v>
      </c>
      <c r="H41" s="16" t="s">
        <v>0</v>
      </c>
      <c r="I41" s="17" t="s">
        <v>0</v>
      </c>
      <c r="J41" s="29"/>
    </row>
    <row r="42" spans="1:10" ht="15">
      <c r="A42" s="7" t="s">
        <v>30</v>
      </c>
      <c r="B42" s="9">
        <v>1637500000</v>
      </c>
      <c r="C42" s="9">
        <v>1637500000</v>
      </c>
      <c r="D42" s="10">
        <v>2283078000</v>
      </c>
      <c r="E42" s="10">
        <v>0</v>
      </c>
      <c r="F42" s="10">
        <f>+D42+E42</f>
        <v>2283078000</v>
      </c>
      <c r="G42" s="19">
        <v>1080403394</v>
      </c>
      <c r="H42" s="16">
        <f t="shared" si="1"/>
        <v>1202674606</v>
      </c>
      <c r="I42" s="17">
        <f t="shared" si="2"/>
        <v>47.32222876309964</v>
      </c>
      <c r="J42" s="29"/>
    </row>
    <row r="43" spans="1:10" ht="15">
      <c r="A43" s="7" t="s">
        <v>0</v>
      </c>
      <c r="B43" s="9"/>
      <c r="C43" s="9"/>
      <c r="D43" s="9" t="s">
        <v>0</v>
      </c>
      <c r="E43" s="9" t="s">
        <v>0</v>
      </c>
      <c r="F43" s="9" t="s">
        <v>0</v>
      </c>
      <c r="G43" s="9" t="s">
        <v>0</v>
      </c>
      <c r="H43" s="16" t="s">
        <v>0</v>
      </c>
      <c r="I43" s="17" t="s">
        <v>0</v>
      </c>
      <c r="J43" s="29"/>
    </row>
    <row r="44" spans="1:10" ht="15.75" thickBot="1">
      <c r="A44" s="11" t="s">
        <v>39</v>
      </c>
      <c r="B44" s="12" t="e">
        <v>#REF!</v>
      </c>
      <c r="C44" s="12" t="e">
        <v>#REF!</v>
      </c>
      <c r="D44" s="13">
        <f>+D40+D42</f>
        <v>34306487383</v>
      </c>
      <c r="E44" s="13">
        <f>+E40+E42</f>
        <v>-623885858.5999994</v>
      </c>
      <c r="F44" s="13">
        <f>+F40+F42</f>
        <v>33682601524.4</v>
      </c>
      <c r="G44" s="13">
        <f>+G40+G42</f>
        <v>21294237782</v>
      </c>
      <c r="H44" s="16">
        <f t="shared" si="1"/>
        <v>12388363742.400002</v>
      </c>
      <c r="I44" s="17">
        <f t="shared" si="2"/>
        <v>63.22028827427195</v>
      </c>
      <c r="J44" s="29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Cuellar</dc:creator>
  <cp:keywords/>
  <dc:description/>
  <cp:lastModifiedBy>Vitelio Barrera Alvarez</cp:lastModifiedBy>
  <cp:lastPrinted>2020-07-17T14:56:34Z</cp:lastPrinted>
  <dcterms:created xsi:type="dcterms:W3CDTF">2014-06-07T11:59:39Z</dcterms:created>
  <dcterms:modified xsi:type="dcterms:W3CDTF">2021-03-18T16:06:35Z</dcterms:modified>
  <cp:category/>
  <cp:version/>
  <cp:contentType/>
  <cp:contentStatus/>
</cp:coreProperties>
</file>