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E42" i="2"/>
  <c r="F45"/>
  <c r="E25"/>
  <c r="E44" l="1"/>
  <c r="E56"/>
  <c r="E55"/>
  <c r="E54"/>
  <c r="E53"/>
  <c r="D28"/>
  <c r="E38" l="1"/>
  <c r="D56"/>
  <c r="D22"/>
  <c r="F24"/>
  <c r="F15"/>
  <c r="F16"/>
  <c r="H16" s="1"/>
  <c r="F29"/>
  <c r="D25"/>
  <c r="E29"/>
  <c r="I33"/>
  <c r="D49"/>
  <c r="E49" s="1"/>
  <c r="C49"/>
  <c r="C48"/>
  <c r="D47"/>
  <c r="C47"/>
  <c r="D46"/>
  <c r="E46" s="1"/>
  <c r="C46"/>
  <c r="D45"/>
  <c r="E45" s="1"/>
  <c r="C45"/>
  <c r="F23"/>
  <c r="H40"/>
  <c r="H35"/>
  <c r="H34"/>
  <c r="H33"/>
  <c r="H32"/>
  <c r="H31"/>
  <c r="H27"/>
  <c r="H24"/>
  <c r="H23"/>
  <c r="H21"/>
  <c r="H20"/>
  <c r="H18"/>
  <c r="H17"/>
  <c r="H15"/>
  <c r="H14"/>
  <c r="H13"/>
  <c r="H12"/>
  <c r="H10"/>
  <c r="H9"/>
  <c r="E47" l="1"/>
  <c r="E28"/>
  <c r="E27"/>
  <c r="G27" s="1"/>
  <c r="E24"/>
  <c r="E23"/>
  <c r="E22"/>
  <c r="G40"/>
  <c r="G35"/>
  <c r="G34"/>
  <c r="G33"/>
  <c r="G32"/>
  <c r="G31"/>
  <c r="G24"/>
  <c r="G23"/>
  <c r="G21"/>
  <c r="G20"/>
  <c r="G18"/>
  <c r="G17"/>
  <c r="G16"/>
  <c r="G15"/>
  <c r="G14"/>
  <c r="G13"/>
  <c r="G12"/>
  <c r="G10"/>
  <c r="G9"/>
  <c r="F28"/>
  <c r="H28" s="1"/>
  <c r="F27"/>
  <c r="F30"/>
  <c r="F19"/>
  <c r="F11"/>
  <c r="H11" s="1"/>
  <c r="F8"/>
  <c r="D24"/>
  <c r="D19" s="1"/>
  <c r="E19" s="1"/>
  <c r="E35"/>
  <c r="E34"/>
  <c r="E33"/>
  <c r="E32"/>
  <c r="E31"/>
  <c r="E26"/>
  <c r="H26" s="1"/>
  <c r="E21"/>
  <c r="E20"/>
  <c r="E17"/>
  <c r="E14"/>
  <c r="E13"/>
  <c r="E12"/>
  <c r="E10"/>
  <c r="E9"/>
  <c r="D30"/>
  <c r="D11"/>
  <c r="D8"/>
  <c r="E8" s="1"/>
  <c r="B48"/>
  <c r="B47"/>
  <c r="B46"/>
  <c r="B40"/>
  <c r="E40" s="1"/>
  <c r="C35"/>
  <c r="C32"/>
  <c r="B30"/>
  <c r="C26"/>
  <c r="B25"/>
  <c r="C21"/>
  <c r="C20"/>
  <c r="B19"/>
  <c r="C19" s="1"/>
  <c r="C18"/>
  <c r="E18" s="1"/>
  <c r="C16"/>
  <c r="E16" s="1"/>
  <c r="C15"/>
  <c r="B11"/>
  <c r="C10"/>
  <c r="C9"/>
  <c r="C8"/>
  <c r="B8"/>
  <c r="F25" l="1"/>
  <c r="H8"/>
  <c r="D48"/>
  <c r="E48" s="1"/>
  <c r="G26"/>
  <c r="G28"/>
  <c r="H30"/>
  <c r="G30"/>
  <c r="G11"/>
  <c r="G8"/>
  <c r="H19"/>
  <c r="G22"/>
  <c r="H22"/>
  <c r="G19"/>
  <c r="C11"/>
  <c r="E11" s="1"/>
  <c r="E15"/>
  <c r="E30"/>
  <c r="D38"/>
  <c r="B38"/>
  <c r="B42" s="1"/>
  <c r="C30"/>
  <c r="C25" s="1"/>
  <c r="H25" l="1"/>
  <c r="F38"/>
  <c r="F42" s="1"/>
  <c r="G25"/>
  <c r="C38"/>
  <c r="C42" s="1"/>
  <c r="D42"/>
  <c r="H38" l="1"/>
  <c r="G38"/>
  <c r="H42"/>
  <c r="G42"/>
</calcChain>
</file>

<file path=xl/sharedStrings.xml><?xml version="1.0" encoding="utf-8"?>
<sst xmlns="http://schemas.openxmlformats.org/spreadsheetml/2006/main" count="89" uniqueCount="42">
  <si>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</si>
  <si>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</si>
  <si>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</si>
  <si>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</si>
  <si>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</si>
  <si>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</si>
  <si>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</si>
  <si>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</si>
  <si>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</si>
  <si>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</si>
  <si>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</si>
  <si>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</si>
  <si>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</si>
  <si>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</si>
  <si>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</si>
  <si>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</si>
  <si>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</si>
  <si>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</si>
  <si>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</si>
  <si>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</si>
  <si>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</si>
  <si>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</si>
  <si>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</si>
  <si>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</si>
  <si>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</si>
  <si>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</si>
  <si>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</si>
  <si>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</si>
  <si>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</si>
  <si>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</si>
  <si>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</si>
  <si>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</si>
  <si>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</si>
  <si>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PRESUPUESTO POR EJECUTAR</t>
  </si>
  <si>
    <t>% DE EJEUCION</t>
  </si>
  <si>
    <t>AGUAS</t>
  </si>
  <si>
    <t>TR</t>
  </si>
  <si>
    <t>PREDIAL</t>
  </si>
  <si>
    <t>TSE</t>
  </si>
  <si>
    <t>REINTEGROS</t>
  </si>
  <si>
    <t>EJECUCION PRESUPUESTAL ENERO A  SEPTIEMBRE DE 2013</t>
  </si>
  <si>
    <t>PRESUPUESTO INICIAL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</si>
</sst>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3" fontId="1" fillId="0" borderId="19" xfId="0" applyNumberFormat="1" applyFont="1" applyFill="1" applyBorder="1"/>
    <xf numFmtId="3" fontId="3" fillId="0" borderId="19" xfId="0" applyNumberFormat="1" applyFont="1" applyFill="1" applyBorder="1"/>
    <xf numFmtId="4" fontId="3" fillId="0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21" xfId="0" applyNumberFormat="1" applyFont="1" applyFill="1" applyBorder="1"/>
    <xf numFmtId="4" fontId="1" fillId="0" borderId="19" xfId="0" applyNumberFormat="1" applyFont="1" applyFill="1" applyBorder="1"/>
    <xf numFmtId="4" fontId="1" fillId="0" borderId="21" xfId="0" applyNumberFormat="1" applyFont="1" applyFill="1" applyBorder="1"/>
    <xf numFmtId="4" fontId="2" fillId="0" borderId="13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workbookViewId="0">
      <selection activeCell="C8" sqref="C8"/>
    </sheetView>
  </sheetViews>
  <sheetFormatPr baseColWidth="10" defaultRowHeight="1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  <col min="10" max="10" width="15.28515625" bestFit="1" customWidth="1"/>
  </cols>
  <sheetData>
    <row r="1" spans="1:8">
      <c r="A1" s="40" t="s">
        <v>0</v>
      </c>
      <c r="B1" s="41"/>
      <c r="C1" s="41"/>
      <c r="D1" s="41"/>
      <c r="E1" s="42"/>
      <c r="F1" s="9"/>
      <c r="G1" s="9"/>
      <c r="H1" s="9"/>
    </row>
    <row r="2" spans="1:8">
      <c r="A2" s="43" t="s">
        <v>40</v>
      </c>
      <c r="B2" s="44"/>
      <c r="C2" s="44"/>
      <c r="D2" s="44"/>
      <c r="E2" s="44"/>
      <c r="F2" s="10"/>
      <c r="G2" s="10"/>
      <c r="H2" s="10"/>
    </row>
    <row r="3" spans="1:8" ht="15.75" thickBot="1">
      <c r="A3" s="11"/>
      <c r="B3" s="12" t="s">
        <v>1</v>
      </c>
      <c r="C3" s="12"/>
      <c r="D3" s="12"/>
      <c r="E3" s="12"/>
      <c r="F3" s="10"/>
      <c r="G3" s="10"/>
      <c r="H3" s="10"/>
    </row>
    <row r="4" spans="1:8" ht="45">
      <c r="A4" s="13" t="s">
        <v>2</v>
      </c>
      <c r="B4" s="14" t="s">
        <v>3</v>
      </c>
      <c r="C4" s="15" t="s">
        <v>41</v>
      </c>
      <c r="D4" s="16" t="s">
        <v>23</v>
      </c>
      <c r="E4" s="17" t="s">
        <v>24</v>
      </c>
      <c r="F4" s="3" t="s">
        <v>32</v>
      </c>
      <c r="G4" s="3" t="s">
        <v>33</v>
      </c>
      <c r="H4" s="3" t="s">
        <v>34</v>
      </c>
    </row>
    <row r="5" spans="1:8" ht="15.75" thickBot="1">
      <c r="A5" s="18"/>
      <c r="B5" s="19"/>
      <c r="C5" s="20"/>
      <c r="D5" s="21" t="s">
        <v>1</v>
      </c>
      <c r="E5" s="20"/>
      <c r="F5" s="10"/>
      <c r="G5" s="10"/>
      <c r="H5" s="10"/>
    </row>
    <row r="6" spans="1:8">
      <c r="A6" s="22" t="s">
        <v>1</v>
      </c>
      <c r="B6" s="23" t="s">
        <v>1</v>
      </c>
      <c r="C6" s="23" t="s">
        <v>1</v>
      </c>
      <c r="D6" s="23" t="s">
        <v>1</v>
      </c>
      <c r="E6" s="24"/>
      <c r="F6" s="10"/>
      <c r="G6" s="10"/>
      <c r="H6" s="10"/>
    </row>
    <row r="7" spans="1:8">
      <c r="A7" s="4"/>
      <c r="B7" s="5" t="s">
        <v>1</v>
      </c>
      <c r="C7" s="5" t="s">
        <v>1</v>
      </c>
      <c r="D7" s="5" t="s">
        <v>1</v>
      </c>
      <c r="E7" s="6"/>
      <c r="F7" s="10"/>
      <c r="G7" s="10"/>
      <c r="H7" s="10"/>
    </row>
    <row r="8" spans="1:8">
      <c r="A8" s="4" t="s">
        <v>4</v>
      </c>
      <c r="B8" s="5">
        <f>+B9+B10</f>
        <v>3800685741</v>
      </c>
      <c r="C8" s="5">
        <f>+C9+C10</f>
        <v>3990720028.0500002</v>
      </c>
      <c r="D8" s="35">
        <f>+D9+D10</f>
        <v>0</v>
      </c>
      <c r="E8" s="36">
        <f>+C8+D8</f>
        <v>3990720028.0500002</v>
      </c>
      <c r="F8" s="35">
        <f>+F9+F10</f>
        <v>5611518333</v>
      </c>
      <c r="G8" s="7">
        <f>+E8-F8</f>
        <v>-1620798304.9499998</v>
      </c>
      <c r="H8" s="8">
        <f>+F8/E8*100</f>
        <v>140.61418224174389</v>
      </c>
    </row>
    <row r="9" spans="1:8">
      <c r="A9" s="4" t="s">
        <v>5</v>
      </c>
      <c r="B9" s="5">
        <v>2432925077</v>
      </c>
      <c r="C9" s="5">
        <f>+B9*1.05</f>
        <v>2554571330.8499999</v>
      </c>
      <c r="D9" s="35">
        <v>0</v>
      </c>
      <c r="E9" s="36">
        <f t="shared" ref="E9:E40" si="0">+C9+D9</f>
        <v>2554571330.8499999</v>
      </c>
      <c r="F9" s="35">
        <v>3982615749</v>
      </c>
      <c r="G9" s="7">
        <f t="shared" ref="G9:G42" si="1">+E9-F9</f>
        <v>-1428044418.1500001</v>
      </c>
      <c r="H9" s="8">
        <f t="shared" ref="H9:H42" si="2">+F9/E9*100</f>
        <v>155.90152840534844</v>
      </c>
    </row>
    <row r="10" spans="1:8">
      <c r="A10" s="4" t="s">
        <v>6</v>
      </c>
      <c r="B10" s="5">
        <v>1367760664</v>
      </c>
      <c r="C10" s="5">
        <f>+B10*1.05</f>
        <v>1436148697.2</v>
      </c>
      <c r="D10" s="35">
        <v>0</v>
      </c>
      <c r="E10" s="36">
        <f t="shared" si="0"/>
        <v>1436148697.2</v>
      </c>
      <c r="F10" s="35">
        <v>1628902584</v>
      </c>
      <c r="G10" s="7">
        <f t="shared" si="1"/>
        <v>-192753886.79999995</v>
      </c>
      <c r="H10" s="8">
        <f t="shared" si="2"/>
        <v>113.42158281909138</v>
      </c>
    </row>
    <row r="11" spans="1:8">
      <c r="A11" s="4" t="s">
        <v>7</v>
      </c>
      <c r="B11" s="5">
        <f>SUM(B12:B16)</f>
        <v>2561362810</v>
      </c>
      <c r="C11" s="5">
        <f>SUM(C12:C16)</f>
        <v>4083130950.5</v>
      </c>
      <c r="D11" s="35">
        <f>SUM(D12:D16)</f>
        <v>0</v>
      </c>
      <c r="E11" s="36">
        <f t="shared" si="0"/>
        <v>4083130950.5</v>
      </c>
      <c r="F11" s="35">
        <f>SUM(F12:F16)</f>
        <v>1316503583</v>
      </c>
      <c r="G11" s="7">
        <f t="shared" si="1"/>
        <v>2766627367.5</v>
      </c>
      <c r="H11" s="8">
        <f t="shared" si="2"/>
        <v>32.242502113207692</v>
      </c>
    </row>
    <row r="12" spans="1:8">
      <c r="A12" s="4" t="s">
        <v>8</v>
      </c>
      <c r="B12" s="5">
        <v>990500000</v>
      </c>
      <c r="C12" s="5">
        <v>1482000000</v>
      </c>
      <c r="D12" s="35">
        <v>0</v>
      </c>
      <c r="E12" s="36">
        <f t="shared" si="0"/>
        <v>1482000000</v>
      </c>
      <c r="F12" s="35">
        <v>441809969</v>
      </c>
      <c r="G12" s="7">
        <f t="shared" si="1"/>
        <v>1040190031</v>
      </c>
      <c r="H12" s="8">
        <f t="shared" si="2"/>
        <v>29.811738798920377</v>
      </c>
    </row>
    <row r="13" spans="1:8">
      <c r="A13" s="4" t="s">
        <v>9</v>
      </c>
      <c r="B13" s="5">
        <v>895500000</v>
      </c>
      <c r="C13" s="5">
        <v>1607000000</v>
      </c>
      <c r="D13" s="35">
        <v>0</v>
      </c>
      <c r="E13" s="36">
        <f t="shared" si="0"/>
        <v>1607000000</v>
      </c>
      <c r="F13" s="35">
        <v>628099153</v>
      </c>
      <c r="G13" s="7">
        <f t="shared" si="1"/>
        <v>978900847</v>
      </c>
      <c r="H13" s="8">
        <f t="shared" si="2"/>
        <v>39.085199315494712</v>
      </c>
    </row>
    <row r="14" spans="1:8" s="9" customFormat="1">
      <c r="A14" s="4" t="s">
        <v>10</v>
      </c>
      <c r="B14" s="5">
        <v>300000000</v>
      </c>
      <c r="C14" s="5">
        <v>600000000</v>
      </c>
      <c r="D14" s="35">
        <v>0</v>
      </c>
      <c r="E14" s="36">
        <f t="shared" si="0"/>
        <v>600000000</v>
      </c>
      <c r="F14" s="35">
        <v>63633096</v>
      </c>
      <c r="G14" s="7">
        <f t="shared" si="1"/>
        <v>536366904</v>
      </c>
      <c r="H14" s="8">
        <f t="shared" si="2"/>
        <v>10.605516</v>
      </c>
    </row>
    <row r="15" spans="1:8">
      <c r="A15" s="4" t="s">
        <v>11</v>
      </c>
      <c r="B15" s="5">
        <v>40000000</v>
      </c>
      <c r="C15" s="5">
        <f t="shared" ref="C15:C18" si="3">+B15*1.05</f>
        <v>42000000</v>
      </c>
      <c r="D15" s="35">
        <v>0</v>
      </c>
      <c r="E15" s="36">
        <f t="shared" si="0"/>
        <v>42000000</v>
      </c>
      <c r="F15" s="35">
        <f>5718882+124050</f>
        <v>5842932</v>
      </c>
      <c r="G15" s="7">
        <f t="shared" si="1"/>
        <v>36157068</v>
      </c>
      <c r="H15" s="8">
        <f t="shared" si="2"/>
        <v>13.911742857142857</v>
      </c>
    </row>
    <row r="16" spans="1:8">
      <c r="A16" s="4" t="s">
        <v>12</v>
      </c>
      <c r="B16" s="5">
        <v>335362810</v>
      </c>
      <c r="C16" s="5">
        <f t="shared" si="3"/>
        <v>352130950.5</v>
      </c>
      <c r="D16" s="35">
        <v>0</v>
      </c>
      <c r="E16" s="36">
        <f t="shared" si="0"/>
        <v>352130950.5</v>
      </c>
      <c r="F16" s="35">
        <f>177089633+28800</f>
        <v>177118433</v>
      </c>
      <c r="G16" s="7">
        <f t="shared" si="1"/>
        <v>175012517.5</v>
      </c>
      <c r="H16" s="8">
        <f t="shared" si="2"/>
        <v>50.299024481802824</v>
      </c>
    </row>
    <row r="17" spans="1:10">
      <c r="A17" s="4" t="s">
        <v>13</v>
      </c>
      <c r="B17" s="5">
        <v>3390234777</v>
      </c>
      <c r="C17" s="5">
        <v>3559746688</v>
      </c>
      <c r="D17" s="35">
        <v>0</v>
      </c>
      <c r="E17" s="36">
        <f t="shared" si="0"/>
        <v>3559746688</v>
      </c>
      <c r="F17" s="35">
        <v>1417511638</v>
      </c>
      <c r="G17" s="7">
        <f t="shared" si="1"/>
        <v>2142235050</v>
      </c>
      <c r="H17" s="8">
        <f t="shared" si="2"/>
        <v>39.820576075777218</v>
      </c>
      <c r="I17" t="s">
        <v>1</v>
      </c>
    </row>
    <row r="18" spans="1:10">
      <c r="A18" s="4" t="s">
        <v>14</v>
      </c>
      <c r="B18" s="5">
        <v>53560000</v>
      </c>
      <c r="C18" s="5">
        <f t="shared" si="3"/>
        <v>56238000</v>
      </c>
      <c r="D18" s="35">
        <v>0</v>
      </c>
      <c r="E18" s="36">
        <f t="shared" si="0"/>
        <v>56238000</v>
      </c>
      <c r="F18" s="35">
        <v>26162740</v>
      </c>
      <c r="G18" s="7">
        <f t="shared" si="1"/>
        <v>30075260</v>
      </c>
      <c r="H18" s="8">
        <f t="shared" si="2"/>
        <v>46.521462356413814</v>
      </c>
    </row>
    <row r="19" spans="1:10">
      <c r="A19" s="25" t="s">
        <v>15</v>
      </c>
      <c r="B19" s="5">
        <f>+B20+B21</f>
        <v>0</v>
      </c>
      <c r="C19" s="5">
        <f>+B19*1.05</f>
        <v>0</v>
      </c>
      <c r="D19" s="35">
        <f>SUM(D20:D24)</f>
        <v>6008430185.71</v>
      </c>
      <c r="E19" s="36">
        <f t="shared" si="0"/>
        <v>6008430185.71</v>
      </c>
      <c r="F19" s="35">
        <f>SUM(F20:F24)</f>
        <v>4977345883</v>
      </c>
      <c r="G19" s="7">
        <f t="shared" si="1"/>
        <v>1031084302.71</v>
      </c>
      <c r="H19" s="8">
        <f t="shared" si="2"/>
        <v>82.839372833818487</v>
      </c>
    </row>
    <row r="20" spans="1:10">
      <c r="A20" s="4" t="s">
        <v>25</v>
      </c>
      <c r="B20" s="5">
        <v>0</v>
      </c>
      <c r="C20" s="5">
        <f>+B20*1.05</f>
        <v>0</v>
      </c>
      <c r="D20" s="35">
        <v>434867400</v>
      </c>
      <c r="E20" s="36">
        <f t="shared" si="0"/>
        <v>434867400</v>
      </c>
      <c r="F20" s="35">
        <v>477221283</v>
      </c>
      <c r="G20" s="7">
        <f t="shared" si="1"/>
        <v>-42353883</v>
      </c>
      <c r="H20" s="8">
        <f t="shared" si="2"/>
        <v>109.73949369393981</v>
      </c>
      <c r="I20" t="s">
        <v>1</v>
      </c>
    </row>
    <row r="21" spans="1:10" ht="29.25">
      <c r="A21" s="26" t="s">
        <v>26</v>
      </c>
      <c r="B21" s="5">
        <v>0</v>
      </c>
      <c r="C21" s="5">
        <f>+B21*1.05</f>
        <v>0</v>
      </c>
      <c r="D21" s="35">
        <v>845027777</v>
      </c>
      <c r="E21" s="36">
        <f t="shared" si="0"/>
        <v>845027777</v>
      </c>
      <c r="F21" s="35">
        <v>676000000</v>
      </c>
      <c r="G21" s="7">
        <f t="shared" si="1"/>
        <v>169027777</v>
      </c>
      <c r="H21" s="8">
        <f t="shared" si="2"/>
        <v>79.997370311295697</v>
      </c>
    </row>
    <row r="22" spans="1:10">
      <c r="A22" s="26" t="s">
        <v>27</v>
      </c>
      <c r="B22" s="5"/>
      <c r="C22" s="5"/>
      <c r="D22" s="35">
        <f>337074647+2053555469.71+1068088000+500000000</f>
        <v>3958718116.71</v>
      </c>
      <c r="E22" s="36">
        <f>+D22</f>
        <v>3958718116.71</v>
      </c>
      <c r="F22" s="35">
        <v>3121643470</v>
      </c>
      <c r="G22" s="7">
        <f t="shared" si="1"/>
        <v>837074646.71000004</v>
      </c>
      <c r="H22" s="8">
        <f t="shared" si="2"/>
        <v>78.854906511866687</v>
      </c>
    </row>
    <row r="23" spans="1:10">
      <c r="A23" s="26" t="s">
        <v>31</v>
      </c>
      <c r="B23" s="5"/>
      <c r="C23" s="5"/>
      <c r="D23" s="35">
        <v>21562630</v>
      </c>
      <c r="E23" s="36">
        <f>+D23</f>
        <v>21562630</v>
      </c>
      <c r="F23" s="35">
        <f>+E23</f>
        <v>21562630</v>
      </c>
      <c r="G23" s="7">
        <f t="shared" si="1"/>
        <v>0</v>
      </c>
      <c r="H23" s="8">
        <f t="shared" si="2"/>
        <v>100</v>
      </c>
    </row>
    <row r="24" spans="1:10" ht="29.25">
      <c r="A24" s="26" t="s">
        <v>30</v>
      </c>
      <c r="B24" s="5"/>
      <c r="C24" s="5"/>
      <c r="D24" s="35">
        <f>67335762+680918500</f>
        <v>748254262</v>
      </c>
      <c r="E24" s="36">
        <f>+D24</f>
        <v>748254262</v>
      </c>
      <c r="F24" s="35">
        <f>204275550+0+272367400+204275550</f>
        <v>680918500</v>
      </c>
      <c r="G24" s="7">
        <f t="shared" si="1"/>
        <v>67335762</v>
      </c>
      <c r="H24" s="8">
        <f t="shared" si="2"/>
        <v>91.000951759363318</v>
      </c>
    </row>
    <row r="25" spans="1:10">
      <c r="A25" s="25" t="s">
        <v>16</v>
      </c>
      <c r="B25" s="32">
        <f>+B26+B30</f>
        <v>1453660000</v>
      </c>
      <c r="C25" s="32">
        <f>+C26+C30</f>
        <v>3621351323.5500002</v>
      </c>
      <c r="D25" s="37">
        <f>+D26+D30+D27+D28+D29</f>
        <v>5576407172.2600002</v>
      </c>
      <c r="E25" s="38">
        <f>3621351324+5576407172.26</f>
        <v>9197758496.2600002</v>
      </c>
      <c r="F25" s="37">
        <f>+F26+F30+F27+F28+F29</f>
        <v>7918241827.5</v>
      </c>
      <c r="G25" s="33">
        <f t="shared" si="1"/>
        <v>1279516668.7600002</v>
      </c>
      <c r="H25" s="34">
        <f t="shared" si="2"/>
        <v>86.088820778668222</v>
      </c>
      <c r="J25" s="1">
        <v>9197758495.8099995</v>
      </c>
    </row>
    <row r="26" spans="1:10">
      <c r="A26" s="4" t="s">
        <v>17</v>
      </c>
      <c r="B26" s="5">
        <v>177160000</v>
      </c>
      <c r="C26" s="5">
        <f>+B26*1.05</f>
        <v>186018000</v>
      </c>
      <c r="D26" s="35">
        <v>17376765.260000002</v>
      </c>
      <c r="E26" s="36">
        <f t="shared" si="0"/>
        <v>203394765.25999999</v>
      </c>
      <c r="F26" s="35">
        <v>352796778</v>
      </c>
      <c r="G26" s="7">
        <f t="shared" si="1"/>
        <v>-149402012.74000001</v>
      </c>
      <c r="H26" s="8">
        <f t="shared" si="2"/>
        <v>173.45420741237814</v>
      </c>
    </row>
    <row r="27" spans="1:10">
      <c r="A27" s="4" t="s">
        <v>28</v>
      </c>
      <c r="B27" s="5"/>
      <c r="C27" s="5"/>
      <c r="D27" s="5">
        <v>2193627677</v>
      </c>
      <c r="E27" s="6">
        <f>+D27</f>
        <v>2193627677</v>
      </c>
      <c r="F27" s="35">
        <f>+D27</f>
        <v>2193627677</v>
      </c>
      <c r="G27" s="7">
        <f t="shared" si="1"/>
        <v>0</v>
      </c>
      <c r="H27" s="8">
        <f t="shared" si="2"/>
        <v>100</v>
      </c>
    </row>
    <row r="28" spans="1:10">
      <c r="A28" s="4" t="s">
        <v>29</v>
      </c>
      <c r="B28" s="5"/>
      <c r="C28" s="5"/>
      <c r="D28" s="5">
        <f>2405876685+709308488</f>
        <v>3115185173</v>
      </c>
      <c r="E28" s="6">
        <f>+D28</f>
        <v>3115185173</v>
      </c>
      <c r="F28" s="35">
        <f>+D28</f>
        <v>3115185173</v>
      </c>
      <c r="G28" s="7">
        <f t="shared" si="1"/>
        <v>0</v>
      </c>
      <c r="H28" s="8">
        <f t="shared" si="2"/>
        <v>100</v>
      </c>
    </row>
    <row r="29" spans="1:10">
      <c r="A29" s="4" t="s">
        <v>39</v>
      </c>
      <c r="B29" s="5"/>
      <c r="C29" s="5">
        <v>0</v>
      </c>
      <c r="D29" s="5">
        <v>250217557</v>
      </c>
      <c r="E29" s="6">
        <f>+C29+D29</f>
        <v>250217557</v>
      </c>
      <c r="F29" s="35">
        <f>+E29</f>
        <v>250217557</v>
      </c>
      <c r="G29" s="7"/>
      <c r="H29" s="8"/>
    </row>
    <row r="30" spans="1:10">
      <c r="A30" s="25" t="s">
        <v>18</v>
      </c>
      <c r="B30" s="5">
        <f>+B31+B32</f>
        <v>1276500000</v>
      </c>
      <c r="C30" s="5">
        <f>SUM(C31:C35)</f>
        <v>3435333323.5500002</v>
      </c>
      <c r="D30" s="5">
        <f>SUM(D31:D35)</f>
        <v>0</v>
      </c>
      <c r="E30" s="6">
        <f t="shared" si="0"/>
        <v>3435333323.5500002</v>
      </c>
      <c r="F30" s="35">
        <f>SUM(F31:F35)</f>
        <v>2006414642.5</v>
      </c>
      <c r="G30" s="7">
        <f t="shared" si="1"/>
        <v>1428918681.0500002</v>
      </c>
      <c r="H30" s="8">
        <f t="shared" si="2"/>
        <v>58.405239129069841</v>
      </c>
    </row>
    <row r="31" spans="1:10">
      <c r="A31" s="4" t="s">
        <v>19</v>
      </c>
      <c r="B31" s="5">
        <v>309500000</v>
      </c>
      <c r="C31" s="5">
        <v>594000000</v>
      </c>
      <c r="D31" s="5">
        <v>0</v>
      </c>
      <c r="E31" s="6">
        <f t="shared" si="0"/>
        <v>594000000</v>
      </c>
      <c r="F31" s="35">
        <v>410839509</v>
      </c>
      <c r="G31" s="7">
        <f t="shared" si="1"/>
        <v>183160491</v>
      </c>
      <c r="H31" s="8">
        <f t="shared" si="2"/>
        <v>69.164900505050511</v>
      </c>
    </row>
    <row r="32" spans="1:10">
      <c r="A32" s="4" t="s">
        <v>9</v>
      </c>
      <c r="B32" s="5">
        <v>967000000</v>
      </c>
      <c r="C32" s="5">
        <f>+B32*1.05</f>
        <v>1015350000</v>
      </c>
      <c r="D32" s="5">
        <v>0</v>
      </c>
      <c r="E32" s="6">
        <f t="shared" si="0"/>
        <v>1015350000</v>
      </c>
      <c r="F32" s="35">
        <v>169616120</v>
      </c>
      <c r="G32" s="7">
        <f t="shared" si="1"/>
        <v>845733880</v>
      </c>
      <c r="H32" s="8">
        <f t="shared" si="2"/>
        <v>16.705187373811984</v>
      </c>
    </row>
    <row r="33" spans="1:9">
      <c r="A33" s="4" t="s">
        <v>13</v>
      </c>
      <c r="B33" s="5">
        <v>1130078259</v>
      </c>
      <c r="C33" s="5">
        <v>1186582000</v>
      </c>
      <c r="D33" s="5">
        <v>0</v>
      </c>
      <c r="E33" s="6">
        <f t="shared" si="0"/>
        <v>1186582000</v>
      </c>
      <c r="F33" s="35">
        <v>651381744</v>
      </c>
      <c r="G33" s="7">
        <f t="shared" si="1"/>
        <v>535200256</v>
      </c>
      <c r="H33" s="8">
        <f t="shared" si="2"/>
        <v>54.895636711158602</v>
      </c>
      <c r="I33">
        <f>225854705+189365665+191796852</f>
        <v>607017222</v>
      </c>
    </row>
    <row r="34" spans="1:9">
      <c r="A34" s="4" t="s">
        <v>10</v>
      </c>
      <c r="B34" s="5">
        <v>120000000</v>
      </c>
      <c r="C34" s="5">
        <v>200000000</v>
      </c>
      <c r="D34" s="5">
        <v>0</v>
      </c>
      <c r="E34" s="6">
        <f t="shared" si="0"/>
        <v>200000000</v>
      </c>
      <c r="F34" s="35">
        <v>93805457.5</v>
      </c>
      <c r="G34" s="7">
        <f t="shared" si="1"/>
        <v>106194542.5</v>
      </c>
      <c r="H34" s="8">
        <f t="shared" si="2"/>
        <v>46.902728750000001</v>
      </c>
    </row>
    <row r="35" spans="1:9">
      <c r="A35" s="4" t="s">
        <v>4</v>
      </c>
      <c r="B35" s="5">
        <v>418477451</v>
      </c>
      <c r="C35" s="5">
        <f>+B35*1.05</f>
        <v>439401323.55000001</v>
      </c>
      <c r="D35" s="5">
        <v>0</v>
      </c>
      <c r="E35" s="6">
        <f t="shared" si="0"/>
        <v>439401323.55000001</v>
      </c>
      <c r="F35" s="35">
        <v>680771812</v>
      </c>
      <c r="G35" s="7">
        <f t="shared" si="1"/>
        <v>-241370488.44999999</v>
      </c>
      <c r="H35" s="8">
        <f t="shared" si="2"/>
        <v>154.93167077875998</v>
      </c>
    </row>
    <row r="36" spans="1:9">
      <c r="A36" s="4"/>
      <c r="B36" s="5"/>
      <c r="C36" s="5"/>
      <c r="D36" s="35"/>
      <c r="E36" s="36" t="s">
        <v>1</v>
      </c>
      <c r="F36" s="35"/>
      <c r="G36" s="7" t="s">
        <v>1</v>
      </c>
      <c r="H36" s="8" t="s">
        <v>1</v>
      </c>
    </row>
    <row r="37" spans="1:9">
      <c r="A37" s="25"/>
      <c r="B37" s="5"/>
      <c r="C37" s="5" t="s">
        <v>1</v>
      </c>
      <c r="D37" s="35" t="s">
        <v>1</v>
      </c>
      <c r="E37" s="36" t="s">
        <v>1</v>
      </c>
      <c r="F37" s="35" t="s">
        <v>1</v>
      </c>
      <c r="G37" s="7" t="s">
        <v>1</v>
      </c>
      <c r="H37" s="8" t="s">
        <v>1</v>
      </c>
    </row>
    <row r="38" spans="1:9">
      <c r="A38" s="25" t="s">
        <v>20</v>
      </c>
      <c r="B38" s="5">
        <f>+B8+B11+B18+B25+B19+B17</f>
        <v>11259503328</v>
      </c>
      <c r="C38" s="5">
        <f>+C8+C11+C18+C25+C19+C17</f>
        <v>15311186990.1</v>
      </c>
      <c r="D38" s="35">
        <f>+D8+D11+D18+D25+D19+D17</f>
        <v>11584837357.970001</v>
      </c>
      <c r="E38" s="36">
        <f>15311186990+11580937347.97</f>
        <v>26892124337.970001</v>
      </c>
      <c r="F38" s="35">
        <f>+F8+F11+F18+F25+F19+F17</f>
        <v>21267284004.5</v>
      </c>
      <c r="G38" s="7">
        <f t="shared" si="1"/>
        <v>5624840333.4700012</v>
      </c>
      <c r="H38" s="8">
        <f t="shared" si="2"/>
        <v>79.083689102507691</v>
      </c>
    </row>
    <row r="39" spans="1:9">
      <c r="A39" s="4"/>
      <c r="B39" s="5" t="s">
        <v>1</v>
      </c>
      <c r="C39" s="5" t="s">
        <v>1</v>
      </c>
      <c r="D39" s="35" t="s">
        <v>1</v>
      </c>
      <c r="E39" s="36" t="s">
        <v>1</v>
      </c>
      <c r="F39" s="35" t="s">
        <v>1</v>
      </c>
      <c r="G39" s="7" t="s">
        <v>1</v>
      </c>
      <c r="H39" s="8" t="s">
        <v>1</v>
      </c>
    </row>
    <row r="40" spans="1:9">
      <c r="A40" s="25" t="s">
        <v>21</v>
      </c>
      <c r="B40" s="5">
        <f>+[1]INGRESOS!$B$44</f>
        <v>1452403000</v>
      </c>
      <c r="C40" s="5">
        <v>1637500000</v>
      </c>
      <c r="D40" s="35">
        <v>0</v>
      </c>
      <c r="E40" s="36">
        <f t="shared" si="0"/>
        <v>1637500000</v>
      </c>
      <c r="F40" s="35">
        <v>1001550321</v>
      </c>
      <c r="G40" s="7">
        <f t="shared" si="1"/>
        <v>635949679</v>
      </c>
      <c r="H40" s="8">
        <f t="shared" si="2"/>
        <v>61.163378381679387</v>
      </c>
    </row>
    <row r="41" spans="1:9">
      <c r="A41" s="25" t="s">
        <v>1</v>
      </c>
      <c r="B41" s="5"/>
      <c r="C41" s="5" t="s">
        <v>1</v>
      </c>
      <c r="D41" s="35" t="s">
        <v>1</v>
      </c>
      <c r="E41" s="36" t="s">
        <v>1</v>
      </c>
      <c r="F41" s="35" t="s">
        <v>1</v>
      </c>
      <c r="G41" s="7" t="s">
        <v>1</v>
      </c>
      <c r="H41" s="8" t="s">
        <v>1</v>
      </c>
    </row>
    <row r="42" spans="1:9" ht="15.75" thickBot="1">
      <c r="A42" s="27" t="s">
        <v>22</v>
      </c>
      <c r="B42" s="28">
        <f>+B38+B40</f>
        <v>12711906328</v>
      </c>
      <c r="C42" s="28">
        <f>+C38+C40</f>
        <v>16948686990.1</v>
      </c>
      <c r="D42" s="39">
        <f>+D38+D40</f>
        <v>11584837357.970001</v>
      </c>
      <c r="E42" s="36">
        <f>16948686990+11584837357.97</f>
        <v>28533524347.970001</v>
      </c>
      <c r="F42" s="35">
        <f>+F38+F40</f>
        <v>22268834325.5</v>
      </c>
      <c r="G42" s="7">
        <f t="shared" si="1"/>
        <v>6264690022.4700012</v>
      </c>
      <c r="H42" s="8">
        <f t="shared" si="2"/>
        <v>78.04445764893498</v>
      </c>
    </row>
    <row r="43" spans="1:9">
      <c r="C43" s="2"/>
      <c r="D43" s="1" t="s">
        <v>1</v>
      </c>
      <c r="E43" s="1" t="s">
        <v>1</v>
      </c>
      <c r="H43" t="s">
        <v>1</v>
      </c>
    </row>
    <row r="44" spans="1:9">
      <c r="B44" s="2">
        <v>2081582293</v>
      </c>
      <c r="C44" s="2"/>
      <c r="D44" s="1" t="s">
        <v>1</v>
      </c>
      <c r="E44" s="2">
        <f>+C26+D26</f>
        <v>203394765.25999999</v>
      </c>
    </row>
    <row r="45" spans="1:9">
      <c r="A45" s="29" t="s">
        <v>35</v>
      </c>
      <c r="B45" s="30"/>
      <c r="C45" s="30">
        <f>+C12+C31</f>
        <v>2076000000</v>
      </c>
      <c r="D45" s="30">
        <f>+F31+F12</f>
        <v>852649478</v>
      </c>
      <c r="E45" s="31">
        <f>+D45/C45*100</f>
        <v>41.07174749518304</v>
      </c>
      <c r="F45">
        <f>0.71+0.26</f>
        <v>0.97</v>
      </c>
    </row>
    <row r="46" spans="1:9">
      <c r="A46" s="29" t="s">
        <v>36</v>
      </c>
      <c r="B46" s="30" t="e">
        <f>+#REF!*0.55</f>
        <v>#REF!</v>
      </c>
      <c r="C46" s="30">
        <f>+C13+C32</f>
        <v>2622350000</v>
      </c>
      <c r="D46" s="30">
        <f>+F32+F13</f>
        <v>797715273</v>
      </c>
      <c r="E46" s="31">
        <f t="shared" ref="E46:E49" si="4">+D46/C46*100</f>
        <v>30.419862832955175</v>
      </c>
    </row>
    <row r="47" spans="1:9">
      <c r="A47" s="29" t="s">
        <v>10</v>
      </c>
      <c r="B47" s="30">
        <f>58575895*1.03</f>
        <v>60333171.850000001</v>
      </c>
      <c r="C47" s="30">
        <f>+C14+C34</f>
        <v>800000000</v>
      </c>
      <c r="D47" s="30">
        <f>+F34+F14</f>
        <v>157438553.5</v>
      </c>
      <c r="E47" s="31">
        <f t="shared" si="4"/>
        <v>19.679819187500001</v>
      </c>
    </row>
    <row r="48" spans="1:9">
      <c r="A48" s="29" t="s">
        <v>37</v>
      </c>
      <c r="B48" s="30" t="e">
        <f>+#REF!-B44</f>
        <v>#REF!</v>
      </c>
      <c r="C48" s="30">
        <f>+C8+C35</f>
        <v>4430121351.6000004</v>
      </c>
      <c r="D48" s="30">
        <f>+F35+F8</f>
        <v>6292290145</v>
      </c>
      <c r="E48" s="31">
        <f t="shared" si="4"/>
        <v>142.0342614932535</v>
      </c>
    </row>
    <row r="49" spans="1:5">
      <c r="A49" s="29" t="s">
        <v>38</v>
      </c>
      <c r="B49" s="31"/>
      <c r="C49" s="30">
        <f>+C33+C17</f>
        <v>4746328688</v>
      </c>
      <c r="D49" s="30">
        <f>+F33+F17</f>
        <v>2068893382</v>
      </c>
      <c r="E49" s="31">
        <f t="shared" si="4"/>
        <v>43.589340688324455</v>
      </c>
    </row>
    <row r="50" spans="1:5">
      <c r="B50" s="1"/>
      <c r="C50" s="1" t="s">
        <v>1</v>
      </c>
      <c r="D50" t="s">
        <v>1</v>
      </c>
      <c r="E50" s="1"/>
    </row>
    <row r="51" spans="1:5">
      <c r="B51" s="1"/>
      <c r="C51" s="1"/>
      <c r="D51" t="s">
        <v>1</v>
      </c>
      <c r="E51" s="1"/>
    </row>
    <row r="52" spans="1:5">
      <c r="B52" s="1"/>
      <c r="C52" s="1"/>
      <c r="E52" s="1"/>
    </row>
    <row r="53" spans="1:5">
      <c r="B53" s="1"/>
      <c r="C53" s="1"/>
      <c r="D53" s="1">
        <v>709308488</v>
      </c>
      <c r="E53" s="1">
        <f>+D53</f>
        <v>709308488</v>
      </c>
    </row>
    <row r="54" spans="1:5">
      <c r="B54" s="1"/>
      <c r="C54" s="1"/>
      <c r="D54" s="1">
        <v>250217557</v>
      </c>
      <c r="E54" s="1">
        <f>+D54</f>
        <v>250217557</v>
      </c>
    </row>
    <row r="55" spans="1:5">
      <c r="B55" s="1"/>
      <c r="C55" s="1"/>
      <c r="D55" s="1">
        <v>17376765.260000002</v>
      </c>
      <c r="E55" s="1">
        <f>+D55</f>
        <v>17376765.260000002</v>
      </c>
    </row>
    <row r="56" spans="1:5">
      <c r="B56" s="1"/>
      <c r="C56" s="1"/>
      <c r="D56" s="1">
        <f>+D53+D54+D55</f>
        <v>976902810.25999999</v>
      </c>
      <c r="E56" s="1">
        <f>SUM(E53:E55)</f>
        <v>976902810.25999999</v>
      </c>
    </row>
    <row r="57" spans="1:5">
      <c r="B57" s="1"/>
      <c r="C57" s="1"/>
      <c r="D57" t="s">
        <v>1</v>
      </c>
      <c r="E57" s="1"/>
    </row>
    <row r="58" spans="1:5">
      <c r="B58" s="1"/>
      <c r="C58" s="1"/>
      <c r="E58" s="1"/>
    </row>
    <row r="59" spans="1:5">
      <c r="B59" s="1"/>
      <c r="C59" s="1"/>
      <c r="D59" t="s">
        <v>1</v>
      </c>
      <c r="E59" s="1"/>
    </row>
    <row r="60" spans="1:5">
      <c r="B60" s="1"/>
      <c r="C60" s="1"/>
      <c r="E60" s="1"/>
    </row>
    <row r="61" spans="1:5">
      <c r="B61" s="1"/>
      <c r="C61" s="1"/>
      <c r="E61" s="1"/>
    </row>
    <row r="62" spans="1:5">
      <c r="B62" s="1"/>
      <c r="C62" s="1"/>
      <c r="E62" s="1"/>
    </row>
    <row r="63" spans="1:5">
      <c r="B63" s="1"/>
      <c r="C63" s="1"/>
      <c r="E63" s="1"/>
    </row>
    <row r="64" spans="1:5">
      <c r="B64" s="1"/>
      <c r="C64" s="1"/>
      <c r="E64" s="1"/>
    </row>
    <row r="65" spans="2:5">
      <c r="B65" s="1"/>
      <c r="C65" s="1"/>
      <c r="E65" s="1"/>
    </row>
    <row r="66" spans="2:5">
      <c r="B66" s="1"/>
      <c r="C66" s="1"/>
      <c r="E66" s="1"/>
    </row>
    <row r="67" spans="2:5">
      <c r="B67" s="1"/>
      <c r="C67" s="1"/>
      <c r="E67" s="1"/>
    </row>
    <row r="68" spans="2:5">
      <c r="B68" s="1"/>
      <c r="C68" s="1"/>
    </row>
    <row r="69" spans="2:5">
      <c r="B69" s="1"/>
      <c r="C69" s="1"/>
    </row>
    <row r="70" spans="2:5">
      <c r="B70" s="1"/>
      <c r="C70" s="1"/>
    </row>
    <row r="71" spans="2:5">
      <c r="B71" s="1"/>
      <c r="C71" s="1"/>
    </row>
    <row r="72" spans="2:5">
      <c r="B72" s="1"/>
      <c r="C72" s="1"/>
    </row>
    <row r="73" spans="2:5">
      <c r="B73" s="1"/>
      <c r="C73" s="1"/>
    </row>
    <row r="74" spans="2:5">
      <c r="B74" s="1"/>
      <c r="C74" s="1"/>
    </row>
    <row r="75" spans="2:5">
      <c r="B75" s="1"/>
      <c r="C75" s="1"/>
    </row>
    <row r="76" spans="2:5">
      <c r="B76" s="1"/>
      <c r="C76" s="1"/>
    </row>
    <row r="77" spans="2:5">
      <c r="B77" s="1"/>
      <c r="C77" s="1"/>
    </row>
    <row r="78" spans="2:5">
      <c r="B78" s="1"/>
      <c r="C78" s="1"/>
    </row>
    <row r="79" spans="2:5">
      <c r="B79" s="1"/>
      <c r="C79" s="1"/>
    </row>
    <row r="80" spans="2:5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vbarrera</cp:lastModifiedBy>
  <cp:lastPrinted>2013-09-12T14:19:19Z</cp:lastPrinted>
  <dcterms:created xsi:type="dcterms:W3CDTF">2012-11-07T16:45:32Z</dcterms:created>
  <dcterms:modified xsi:type="dcterms:W3CDTF">2013-10-16T15:30:04Z</dcterms:modified>
</cp:coreProperties>
</file>